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254.250\Data\Story - LOFF Your Office\Sales\Tools\"/>
    </mc:Choice>
  </mc:AlternateContent>
  <xr:revisionPtr revIDLastSave="0" documentId="8_{56E53527-6A24-4E52-A923-5606C1564664}" xr6:coauthVersionLast="43" xr6:coauthVersionMax="43" xr10:uidLastSave="{00000000-0000-0000-0000-000000000000}"/>
  <bookViews>
    <workbookView xWindow="28680" yWindow="-120" windowWidth="29040" windowHeight="15840" xr2:uid="{00000000-000D-0000-FFFF-FFFF00000000}"/>
  </bookViews>
  <sheets>
    <sheet name="Dashboard" sheetId="2" r:id="rId1"/>
    <sheet name="Theorie" sheetId="1" r:id="rId2"/>
    <sheet name="Bronnen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2" i="1" l="1"/>
  <c r="E2" i="1"/>
  <c r="E3" i="1" l="1"/>
  <c r="D23" i="1" l="1"/>
  <c r="E14" i="2" s="1"/>
  <c r="E25" i="1" l="1"/>
  <c r="I14" i="2" s="1"/>
  <c r="E4" i="1"/>
  <c r="A8" i="2" s="1"/>
  <c r="D8" i="1" l="1"/>
  <c r="D9" i="1" s="1"/>
  <c r="C40" i="1"/>
  <c r="B40" i="1" s="1"/>
  <c r="D13" i="1"/>
  <c r="E13" i="1" l="1"/>
  <c r="E14" i="1" s="1"/>
  <c r="E15" i="1" s="1"/>
  <c r="D14" i="1"/>
  <c r="D15" i="1" s="1"/>
  <c r="D10" i="1"/>
  <c r="E10" i="1" s="1"/>
  <c r="E20" i="1" l="1"/>
  <c r="I8" i="2" s="1"/>
  <c r="E8" i="2"/>
  <c r="D27" i="1" l="1"/>
  <c r="A20" i="2" s="1"/>
</calcChain>
</file>

<file path=xl/sharedStrings.xml><?xml version="1.0" encoding="utf-8"?>
<sst xmlns="http://schemas.openxmlformats.org/spreadsheetml/2006/main" count="164" uniqueCount="159">
  <si>
    <t>(excl BTW)</t>
  </si>
  <si>
    <t>afschrijving op 3 jaar :</t>
  </si>
  <si>
    <t>kost per jaar</t>
  </si>
  <si>
    <t>Totale kost per dag voor zieke werknemer</t>
  </si>
  <si>
    <t>dagen</t>
  </si>
  <si>
    <t>ROI investering in functie van aantal verzuimdagen</t>
  </si>
  <si>
    <t xml:space="preserve">Gemiddelde termijn thuis doktersvoorschrift </t>
  </si>
  <si>
    <t>In geval van ziekte</t>
  </si>
  <si>
    <t>Brutojaarloon</t>
  </si>
  <si>
    <t>Patronale RSZ : 30 %</t>
  </si>
  <si>
    <t>Totale kost voor werkgever</t>
  </si>
  <si>
    <t>Eerste maand nog loonuitbetaling</t>
  </si>
  <si>
    <t>Bij ziekte langer dan 1 maand</t>
  </si>
  <si>
    <t>Rechtstreekse kost (2,6 %)</t>
  </si>
  <si>
    <t>Onrechtstreekse kost : 2,5x de rechstreekse kost</t>
  </si>
  <si>
    <t>Per jaar</t>
  </si>
  <si>
    <t>Per dag (220 dagen)</t>
  </si>
  <si>
    <t>Rechtstreekse kost</t>
  </si>
  <si>
    <r>
      <t xml:space="preserve">Onrechtstreekse kost : 2,5x de rechstreekse kost </t>
    </r>
    <r>
      <rPr>
        <i/>
        <sz val="11"/>
        <color theme="1"/>
        <rFont val="Calibri"/>
        <family val="2"/>
        <scheme val="minor"/>
      </rPr>
      <t>Productieverlies, overload collega's…</t>
    </r>
  </si>
  <si>
    <t>Exploitatie &amp; onderhoud</t>
  </si>
  <si>
    <t>Investering met LOFF maatkantoren</t>
  </si>
  <si>
    <t>Totale kost per dag van de investering</t>
  </si>
  <si>
    <t>Personeelslid</t>
  </si>
  <si>
    <t>Dashboard</t>
  </si>
  <si>
    <t>Personeelskost</t>
  </si>
  <si>
    <t>Personeelskost bij ziekte</t>
  </si>
  <si>
    <t>Eerste maand</t>
  </si>
  <si>
    <t>Na 1 maand</t>
  </si>
  <si>
    <t>Totale kost van de investering</t>
  </si>
  <si>
    <t>Brutojaarloon 1 personeelslid:</t>
  </si>
  <si>
    <t>Afschrijving op 3 jaar</t>
  </si>
  <si>
    <t>ROI</t>
  </si>
  <si>
    <t>In aantal ziekteverzuimdagen</t>
  </si>
  <si>
    <t>Afschrijving op  3 jaar</t>
  </si>
  <si>
    <t>Kost van de investering per dag</t>
  </si>
  <si>
    <t>Doorsnee  doktersvoorschrift = 21d</t>
  </si>
  <si>
    <t>Investering met LOFF maatkantoren (excl. BTW):</t>
  </si>
  <si>
    <t xml:space="preserve">Vul in </t>
  </si>
  <si>
    <t>https://www.certimed.be/nl/werkgevers/over-verzuim/de-kosten-van-ziekteverzuim</t>
  </si>
  <si>
    <t>https://www.knack.be/nieuws/belgie/voor-zieke-werknemers-betaal-je-een-prijs/article-normal-1160263.html</t>
  </si>
  <si>
    <t>Goed werkgeverschap in verzuimaanpak</t>
  </si>
  <si>
    <t>10 praktische tips van ondernemers</t>
  </si>
  <si>
    <t>“Het verzuimcijfer is een goede graadmeter voor de totale conditie van het bedrijf”</t>
  </si>
  <si>
    <t>1. Toon leiderschap: besluit verzuim aan te pakken in uw organisatie</t>
  </si>
  <si>
    <t xml:space="preserve"> “Het verzuimbeleid is nu een vast agendapunt van de managementvergadering. Als</t>
  </si>
  <si>
    <t>er op een afdeling een heel hoog verzuim is, heeft die manager wel wat uit te leggen”.</t>
  </si>
  <si>
    <t>2. Straal naar medewerkers uit dat verzuim verstorend en</t>
  </si>
  <si>
    <t>duur is. Maak duidelijke afspraken met uw management over verzuimdoelen</t>
  </si>
  <si>
    <t>en -cijfers, administreer deze goed en reken managers af op de verzuimcijfers</t>
  </si>
  <si>
    <t>van hun afdeling. Bouw eventueel een bonus- of sanctiesysteem</t>
  </si>
  <si>
    <t>in voor werknemers om verzuim te bestrijden</t>
  </si>
  <si>
    <t xml:space="preserve"> “Verzin competitieve elementen. Wij zijn in één jaar tijd van 10% verzuim naar</t>
  </si>
  <si>
    <t>3% verzuim gegaan, terwijl andere organisaties in de branche een verzuim van 6%</t>
  </si>
  <si>
    <t>hebben”.</t>
  </si>
  <si>
    <t xml:space="preserve"> “Wij hebben een bonussysteem ingesteld dat de medewerker een bedrag van 900</t>
  </si>
  <si>
    <t>euro netto per jaar kan opleveren als hij zich dat jaar niet ziek meldt. Dat lijkt een</t>
  </si>
  <si>
    <t>grote investering van onze kant, maar ziekte is echt veel duurder!”</t>
  </si>
  <si>
    <t xml:space="preserve"> “Ons verzuim bedroeg in 2001 12%. De quick-scan verzuim wees uit dat dit ons</t>
  </si>
  <si>
    <t>jaarlijks 1,7 miljoen euro kostte. Door het bonussysteem, innovatief omgaan met</t>
  </si>
  <si>
    <t>arbeidsomstandigheden en een goede werksfeer daalde ons verzuim in 2002 naar</t>
  </si>
  <si>
    <t>6%. De kosten zijn ook met de helft gedaald: een besparing van maar liefst 850.000</t>
  </si>
  <si>
    <t>euro!”</t>
  </si>
  <si>
    <t>3. Maak duidelijk dat verzuimbeleid onderdeel uitmaakt van het gehele organisatiebeleid</t>
  </si>
  <si>
    <t xml:space="preserve"> </t>
  </si>
  <si>
    <t>“Wij zijn een dynamische organisatie; wij zijn innovatief in onze producten en productieprocessen, maar ook in de manier waarop we ons verzuim te lijf gaan. Zo</t>
  </si>
  <si>
    <t>hebben we een eigen bedrijfsverpleegkundige in dienst die het verzuim bewaakt,</t>
  </si>
  <si>
    <t>maar wij werken ook met een bonus als iemand niet verzuimt”.</t>
  </si>
  <si>
    <t xml:space="preserve"> “Straal uit dat je wilt investeren in gezondheid en het voorkomen van ziekte en verzuim.</t>
  </si>
  <si>
    <t>Aandacht voor persoonlijke ontwikkeling is daarbij net zo goed belangrijk.</t>
  </si>
  <si>
    <t>Wat kost een dag verzuim?</t>
  </si>
  <si>
    <t>Bereken het zelf met de formule*:</t>
  </si>
  <si>
    <t>dagloon per medewerker x 1,35 (werkgeverspremie) x 2 (indirecte loonkosten</t>
  </si>
  <si>
    <t>zoals vervanging en verlies van productiviteit) = totale kosten ziekte per werknemer</t>
  </si>
  <si>
    <t>per dag</t>
  </si>
  <si>
    <t>*Zowel de werkgeverspremie als de indirecte loonkosten zijn schattingen en</t>
  </si>
  <si>
    <t>kunnen per bedrijf en per medewerker variëren.</t>
  </si>
  <si>
    <t>Voorbeeld: als een medewerker 2400 euro bruto per maand verdient, is zijn</t>
  </si>
  <si>
    <t>dagloon 120 euro. Vermenigvuldig dit bedrag met 1,35 (werkgeverspremie) en</t>
  </si>
  <si>
    <t>vermenigvuldig het bedrag vervolgens met 2 (indirecte kosten). In dit geval</t>
  </si>
  <si>
    <t>komt daar 324 euro uit. Een flink bedrag voor de werkgever als een medewerker</t>
  </si>
  <si>
    <t>zich één dag ziek meldt!</t>
  </si>
  <si>
    <t>Bron: Arbo&amp;Milieu</t>
  </si>
  <si>
    <t>“Functioneringsgesprekken beschouwen we als belangrijk preventie- en ontwikkelingsinstrument.</t>
  </si>
  <si>
    <t>Ze maken zwakke plekken bij medewerkers duidelijk, waar we</t>
  </si>
  <si>
    <t>dan de gewenste en benodigde acties op kunnen ondernemen”.</t>
  </si>
  <si>
    <t xml:space="preserve"> “Ga verzuim preventief te lijf. Laat leidinggevenden hun werknemers aansporen fit</t>
  </si>
  <si>
    <t>te blijven. Mogelijkheden genoeg: financier de sportschool voor een deel, investeer</t>
  </si>
  <si>
    <t>in een gezonde bedrijfskantine en biedt bij dreigende demotivatie omscholing of</t>
  </si>
  <si>
    <t>een andere functie aan. Wees vooral inventief en bekijk de oplossing in het licht</t>
  </si>
  <si>
    <t>van de hele organisatie”.</t>
  </si>
  <si>
    <t>4. De meest sociale aanpak van verzuim is een zakelijke aanpak; de meest</t>
  </si>
  <si>
    <t>zakelijke aanpak van verzuim is een sociale aanpak</t>
  </si>
  <si>
    <t xml:space="preserve"> “Je moet zorgen dat mensen met plezier naar het werk gaan en zich een onderdeel</t>
  </si>
  <si>
    <t>van het bedrijf voelen. Daarnaast hebben we de winstdeling gekoppeld aan verzuim.</t>
  </si>
  <si>
    <t>Werknemers die niet ziek zijn geweest, delen mee in de winst; degenen die</t>
  </si>
  <si>
    <t>vaak verzuimd hebben niet. Ziekteverzuim werkt verstorend voor werknemers die</t>
  </si>
  <si>
    <t>niet ziek zijn. Daarom worden deze medewerkers beloond voor het opvangen van</t>
  </si>
  <si>
    <t>het extra werk dat ontstaat. We hebben ermee bereikt dat iemand die nooit ziek is</t>
  </si>
  <si>
    <t>en zwaarder belast wordt door het verzuim van een ander daar toch nog iets voor</t>
  </si>
  <si>
    <t>terugkrijgt”.</t>
  </si>
  <si>
    <t>5. Betrek alle partijen vanaf het begin bij het aanpakken van het verzuim</t>
  </si>
  <si>
    <t xml:space="preserve"> “Bespreek met elkaar welke acties gewenst zijn, maak hele duidelijke afspraken en</t>
  </si>
  <si>
    <t>verdeel de taken. Maak iemand verantwoordelijk voor controle op de verzuimaanpak</t>
  </si>
  <si>
    <t>zodat deze de betrokkenen kan aanspreken als ze hun taak niet goed vervullen.</t>
  </si>
  <si>
    <t>Op deze manier is het ziekteverzuim bij onze buitendienst van 18% naar 7% gedaald“.</t>
  </si>
  <si>
    <t>6. Betrek de zieke in de oplossing van het verzuim</t>
  </si>
  <si>
    <t xml:space="preserve"> “Wie let op wie? De werkgever kan zorgen voor goede logistieke productieprocessen,</t>
  </si>
  <si>
    <t>goede werkomstandigheden, een sociale omgeving en hij kan de risico’s verzekeren.</t>
  </si>
  <si>
    <t>Maar de werknemer is samen met de werkgever verantwoordelijk voor</t>
  </si>
  <si>
    <t>zijn terugkeer. Als het gaat om niet ziek worden of weer beter worden ligt de sleutel</t>
  </si>
  <si>
    <t>bij de werknemer. Bijvoorbeeld hoe hij zich fit houdt. Als leidinggevende mag</t>
  </si>
  <si>
    <t>je iemand ook best aanspreken als hij zichzelf verwaarloost, maar dan moet je natuurlijk</t>
  </si>
  <si>
    <t>wel een goede relatie hebben en moet zo iemand je vertrouwen”.</t>
  </si>
  <si>
    <t xml:space="preserve"> “Bij het overleg (van het sociaal medisch team) is de zieke zelf ook aanwezig. Hij</t>
  </si>
  <si>
    <t>weet immers het beste wat er met hem aan de hand is en waar de oplossingen liggen</t>
  </si>
  <si>
    <t>om het werk snel te kunnen hervatten. Wanneer de zieke niet in dit soort overleggen</t>
  </si>
  <si>
    <t>wordt betrokken, bestaat de kans dat hij achterdochtig wordt en tegenwerkt“.</t>
  </si>
  <si>
    <t xml:space="preserve"> “Nodig verzuimende medewerkers bij voorkeur uit op de werkplek voor de gesprekken.</t>
  </si>
  <si>
    <t>Dan zien ze hun werkplek en collega’s ook weer en blijven ze betrokken</t>
  </si>
  <si>
    <t>bij het bedrijf”.</t>
  </si>
  <si>
    <t>7. Volledig herstel is niet nodig, herstel kan ook (stap voor stap) op het werk</t>
  </si>
  <si>
    <t>plaatsvinden</t>
  </si>
  <si>
    <t xml:space="preserve"> “Zorg dat de medewerker zo snel mogelijk weer naar het werk komt. Geef hem wel</t>
  </si>
  <si>
    <t>de tijd stap voor stap in het werkproces te komen. Vertel betrokken collega’s dat de</t>
  </si>
  <si>
    <t>medewerker nog herstellende is, zodat er begrip ontstaat voor het feit dat hun collega</t>
  </si>
  <si>
    <t>nog niet alles kan doen. Maar wacht niet af totdat iemand weer voor de volle</t>
  </si>
  <si>
    <t>honderd procent beter is. Werken heeft een herstellend effect op velen”.</t>
  </si>
  <si>
    <t xml:space="preserve"> “Bescherm de terugkerende werknemer die zich weer extra wil bewijzen</t>
  </si>
  <si>
    <t>tegen zichzelf. Zorg dat hij zijn werkzaamheden gefaseerd oppakt om terugval</t>
  </si>
  <si>
    <t>te voorkomen”.</t>
  </si>
  <si>
    <t xml:space="preserve"> “Mijn oplossing: biedt - als de werknemer zijn functie niet meer kan uitoefenen</t>
  </si>
  <si>
    <t>- hem zo snel mogelijk (tijdelijk) vervangende taken aan, zodat hij</t>
  </si>
  <si>
    <t>wel op het werk verschijnt. Denk hierbij aan zittend werk, een minder drukke</t>
  </si>
  <si>
    <t>werkplek, wat maar van toepassing is”.</t>
  </si>
  <si>
    <t>8. Grijp direct in wanneer een slechte werksfeer ontstaat. Tevreden medewerkers</t>
  </si>
  <si>
    <t>zijn minder vaak ziek</t>
  </si>
  <si>
    <t xml:space="preserve"> “Ik heb gemerkt dat de naaste collega’s een belangrijke rol spelen: zij verkleinen</t>
  </si>
  <si>
    <t>of vergroten de drempel tot terugkeren van de zieke werknemer. Het</t>
  </si>
  <si>
    <t>is dan ook belangrijk dat collega’s het gezellig hebben met elkaar. En dat zij</t>
  </si>
  <si>
    <t>tijdens de ziekte van hun collega geïnformeerd blijven en op een of andere</t>
  </si>
  <si>
    <t>manier contact houden. Dan heb je de meeste kans op een snelle reïntegratie”.</t>
  </si>
  <si>
    <t>9. Leer leidinggevenden om te gaan met verzuim. Schroom niet als het nodig</t>
  </si>
  <si>
    <t>is hulp te vragen</t>
  </si>
  <si>
    <t xml:space="preserve"> “Verzuimbegeleiding is confronterend voor leidinggevenden. Ze moeten</t>
  </si>
  <si>
    <t>vragen gaan stellen of iemand wel op de goede plek zit. Dat is lastig, maar</t>
  </si>
  <si>
    <t>wel nodig. Ze worden uitgebreid getraind op inhoudelijke zaken. Het is ook</t>
  </si>
  <si>
    <t>goed ze te trainen in het begeleiden van zieken, zeker omdat we ze daar nu</t>
  </si>
  <si>
    <t>op aansturen”.</t>
  </si>
  <si>
    <t xml:space="preserve"> “Onze leidinggevenden worden getraind in het voeren van verzuimgesprekken. Ze</t>
  </si>
  <si>
    <t>worden getraind om vanaf de eerste dag van ziekte contacten te onderhouden</t>
  </si>
  <si>
    <t>met de zieke medewerker, gestructureerd in te gaan op de oorzaken van</t>
  </si>
  <si>
    <t>verzuim én oplossingen daarvoor aan te dragen. Dit kan ook betekenen dat</t>
  </si>
  <si>
    <t>men hulp inroept van een ondersteunende instantie“.</t>
  </si>
  <si>
    <t>10. Evalueer jaarlijks de resultaten van verzuimbeleid met het management.</t>
  </si>
  <si>
    <t>Leer van de goede én slechte punten</t>
  </si>
  <si>
    <t xml:space="preserve"> “Wij overleggen altijd met onze medewerkers over de verbeterpunten van</t>
  </si>
  <si>
    <t>ons beleid. Dan blijkt niet alleen dat er binnen de organisatie heel wat goede</t>
  </si>
  <si>
    <t>ideeën leven, het verhoogt ook nog de betrokkenheid. Je merkt dat medewerkers</t>
  </si>
  <si>
    <t>enthousiaster worden verzuim aan te pakken”.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</si>
</sst>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 * #,##0.00_ ;_ * \-#,##0.00_ ;_ * &quot;-&quot;??_ ;_ @_ "/>
    <numFmt numFmtId="165" formatCode="_ [$€-413]\ * #,##0.00_ ;_ [$€-413]\ * \-#,##0.00_ ;_ [$€-413]\ * &quot;-&quot;??_ ;_ @_ "/>
    <numFmt numFmtId="166" formatCode="_-* #,##0.00\ _€_-;\-* #,##0.00\ _€_-;_-* &quot;-&quot;??\ _€_-;_-@_-"/>
    <numFmt numFmtId="175" formatCode="_ * #,##0.00&quot; per jaar&quot;_ ;_ * \-#,##0.00&quot; per jaar&quot;_ ;_ * &quot;-&quot;??&quot; per jaar&quot;_ ;_ @&quot; per jaar&quot;_ "/>
    <numFmt numFmtId="176" formatCode="_ * #,##0.00&quot; per dag&quot;_ ;_ * \-#,##0.00&quot; per dag&quot;_ ;_ * &quot;-&quot;??&quot; per dag&quot;_ ;_ @&quot; per dag&quot;_ "/>
    <numFmt numFmtId="177" formatCode="_ * #,##0.00&quot; dagen&quot;_ ;_ * \-#,##0.00&quot; dagen&quot;_ ;_ * &quot;-&quot;??&quot; dagen&quot;_ ;_ @&quot; dagen&quot;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762249"/>
      <name val="Calibri"/>
      <family val="2"/>
      <scheme val="minor"/>
    </font>
    <font>
      <b/>
      <sz val="14"/>
      <color rgb="FFBD2A6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6600"/>
        <bgColor indexed="64"/>
      </patternFill>
    </fill>
    <fill>
      <patternFill patternType="solid">
        <fgColor rgb="FFFFCC99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156515"/>
      </left>
      <right/>
      <top style="medium">
        <color rgb="FF156515"/>
      </top>
      <bottom/>
      <diagonal/>
    </border>
    <border>
      <left/>
      <right/>
      <top style="medium">
        <color rgb="FF156515"/>
      </top>
      <bottom/>
      <diagonal/>
    </border>
    <border>
      <left/>
      <right style="medium">
        <color rgb="FF156515"/>
      </right>
      <top style="medium">
        <color rgb="FF156515"/>
      </top>
      <bottom/>
      <diagonal/>
    </border>
    <border>
      <left style="medium">
        <color rgb="FF156515"/>
      </left>
      <right/>
      <top/>
      <bottom/>
      <diagonal/>
    </border>
    <border>
      <left/>
      <right style="medium">
        <color rgb="FF156515"/>
      </right>
      <top/>
      <bottom/>
      <diagonal/>
    </border>
    <border>
      <left style="medium">
        <color rgb="FF156515"/>
      </left>
      <right/>
      <top style="thick">
        <color rgb="FF156515"/>
      </top>
      <bottom style="medium">
        <color rgb="FF156515"/>
      </bottom>
      <diagonal/>
    </border>
    <border>
      <left/>
      <right/>
      <top style="thick">
        <color rgb="FF156515"/>
      </top>
      <bottom style="medium">
        <color rgb="FF156515"/>
      </bottom>
      <diagonal/>
    </border>
    <border>
      <left/>
      <right style="medium">
        <color rgb="FF156515"/>
      </right>
      <top style="thick">
        <color rgb="FF156515"/>
      </top>
      <bottom style="medium">
        <color rgb="FF15651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3" borderId="18" applyNumberFormat="0" applyAlignment="0" applyProtection="0"/>
    <xf numFmtId="0" fontId="9" fillId="0" borderId="0" applyNumberFormat="0" applyFill="0" applyBorder="0" applyAlignment="0" applyProtection="0"/>
  </cellStyleXfs>
  <cellXfs count="72">
    <xf numFmtId="0" fontId="0" fillId="0" borderId="0" xfId="0"/>
    <xf numFmtId="0" fontId="6" fillId="0" borderId="0" xfId="0" applyFont="1"/>
    <xf numFmtId="166" fontId="6" fillId="0" borderId="0" xfId="0" applyNumberFormat="1" applyFont="1"/>
    <xf numFmtId="164" fontId="6" fillId="0" borderId="0" xfId="0" applyNumberFormat="1" applyFont="1"/>
    <xf numFmtId="0" fontId="0" fillId="4" borderId="0" xfId="0" applyFill="1"/>
    <xf numFmtId="0" fontId="7" fillId="0" borderId="0" xfId="0" applyFont="1"/>
    <xf numFmtId="0" fontId="4" fillId="4" borderId="0" xfId="0" applyFont="1" applyFill="1"/>
    <xf numFmtId="0" fontId="4" fillId="0" borderId="0" xfId="0" applyFont="1" applyFill="1"/>
    <xf numFmtId="0" fontId="2" fillId="4" borderId="0" xfId="0" applyFont="1" applyFill="1"/>
    <xf numFmtId="164" fontId="8" fillId="4" borderId="0" xfId="1" applyFont="1" applyFill="1" applyAlignment="1">
      <alignment horizontal="center"/>
    </xf>
    <xf numFmtId="175" fontId="8" fillId="4" borderId="0" xfId="1" applyNumberFormat="1" applyFont="1" applyFill="1" applyAlignment="1">
      <alignment horizontal="center"/>
    </xf>
    <xf numFmtId="176" fontId="8" fillId="4" borderId="0" xfId="1" applyNumberFormat="1" applyFont="1" applyFill="1" applyAlignment="1">
      <alignment horizontal="center"/>
    </xf>
    <xf numFmtId="177" fontId="8" fillId="4" borderId="0" xfId="1" applyNumberFormat="1" applyFont="1" applyFill="1" applyAlignment="1">
      <alignment horizontal="center"/>
    </xf>
    <xf numFmtId="0" fontId="0" fillId="0" borderId="0" xfId="0" applyFont="1" applyBorder="1" applyAlignment="1">
      <alignment horizontal="left"/>
    </xf>
    <xf numFmtId="0" fontId="7" fillId="0" borderId="0" xfId="0" applyFont="1" applyAlignment="1">
      <alignment horizontal="right"/>
    </xf>
    <xf numFmtId="0" fontId="9" fillId="0" borderId="0" xfId="4" applyFont="1" applyAlignment="1">
      <alignment vertic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ont="1" applyAlignment="1">
      <alignment horizontal="left" vertical="center" indent="4"/>
    </xf>
    <xf numFmtId="0" fontId="11" fillId="0" borderId="0" xfId="0" applyFont="1" applyAlignment="1">
      <alignment horizontal="left" vertical="center" indent="4"/>
    </xf>
    <xf numFmtId="0" fontId="12" fillId="0" borderId="0" xfId="0" applyFont="1" applyAlignment="1">
      <alignment horizontal="left" vertical="center" indent="4"/>
    </xf>
    <xf numFmtId="0" fontId="13" fillId="0" borderId="0" xfId="0" applyFont="1" applyAlignment="1">
      <alignment horizontal="left" vertical="center" indent="4"/>
    </xf>
    <xf numFmtId="0" fontId="13" fillId="0" borderId="0" xfId="0" applyFont="1" applyAlignment="1">
      <alignment vertical="center"/>
    </xf>
    <xf numFmtId="165" fontId="8" fillId="4" borderId="0" xfId="0" applyNumberFormat="1" applyFont="1" applyFill="1" applyBorder="1" applyAlignment="1" applyProtection="1">
      <alignment horizontal="center"/>
      <protection locked="0"/>
    </xf>
    <xf numFmtId="0" fontId="3" fillId="2" borderId="10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2" xfId="0" applyFont="1" applyFill="1" applyBorder="1" applyAlignment="1" applyProtection="1">
      <alignment horizontal="center"/>
    </xf>
    <xf numFmtId="0" fontId="0" fillId="0" borderId="0" xfId="0" applyProtection="1"/>
    <xf numFmtId="0" fontId="0" fillId="0" borderId="13" xfId="0" applyBorder="1" applyProtection="1"/>
    <xf numFmtId="164" fontId="5" fillId="3" borderId="18" xfId="3" applyNumberFormat="1" applyProtection="1"/>
    <xf numFmtId="164" fontId="0" fillId="0" borderId="14" xfId="1" applyFont="1" applyBorder="1" applyProtection="1"/>
    <xf numFmtId="0" fontId="0" fillId="0" borderId="15" xfId="0" applyBorder="1" applyProtection="1"/>
    <xf numFmtId="0" fontId="0" fillId="0" borderId="16" xfId="0" applyBorder="1" applyProtection="1"/>
    <xf numFmtId="164" fontId="0" fillId="0" borderId="17" xfId="0" applyNumberFormat="1" applyBorder="1" applyProtection="1"/>
    <xf numFmtId="0" fontId="2" fillId="0" borderId="13" xfId="0" applyFont="1" applyBorder="1" applyAlignment="1" applyProtection="1">
      <alignment horizontal="left"/>
    </xf>
    <xf numFmtId="0" fontId="0" fillId="0" borderId="0" xfId="0" applyAlignment="1" applyProtection="1">
      <alignment horizontal="left"/>
    </xf>
    <xf numFmtId="164" fontId="0" fillId="0" borderId="0" xfId="0" applyNumberFormat="1" applyProtection="1"/>
    <xf numFmtId="0" fontId="2" fillId="0" borderId="0" xfId="0" applyFont="1" applyProtection="1"/>
    <xf numFmtId="0" fontId="2" fillId="0" borderId="14" xfId="0" applyFont="1" applyBorder="1" applyProtection="1"/>
    <xf numFmtId="0" fontId="0" fillId="0" borderId="13" xfId="0" applyBorder="1" applyAlignment="1" applyProtection="1">
      <alignment horizontal="left"/>
    </xf>
    <xf numFmtId="0" fontId="0" fillId="0" borderId="14" xfId="0" applyBorder="1" applyProtection="1"/>
    <xf numFmtId="0" fontId="0" fillId="0" borderId="13" xfId="0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4" fillId="0" borderId="14" xfId="0" applyFont="1" applyBorder="1" applyAlignment="1" applyProtection="1">
      <alignment wrapText="1"/>
    </xf>
    <xf numFmtId="0" fontId="0" fillId="0" borderId="10" xfId="0" applyBorder="1" applyAlignment="1" applyProtection="1">
      <alignment horizontal="left" indent="2"/>
    </xf>
    <xf numFmtId="0" fontId="0" fillId="0" borderId="11" xfId="0" applyBorder="1" applyProtection="1"/>
    <xf numFmtId="164" fontId="0" fillId="0" borderId="11" xfId="0" applyNumberFormat="1" applyBorder="1" applyAlignment="1" applyProtection="1">
      <alignment horizontal="right"/>
    </xf>
    <xf numFmtId="164" fontId="0" fillId="0" borderId="11" xfId="0" applyNumberFormat="1" applyBorder="1" applyProtection="1"/>
    <xf numFmtId="164" fontId="0" fillId="0" borderId="12" xfId="0" applyNumberFormat="1" applyBorder="1" applyProtection="1"/>
    <xf numFmtId="0" fontId="0" fillId="0" borderId="13" xfId="0" applyBorder="1" applyAlignment="1" applyProtection="1">
      <alignment horizontal="left" indent="2"/>
    </xf>
    <xf numFmtId="164" fontId="0" fillId="0" borderId="0" xfId="1" applyFont="1" applyProtection="1"/>
    <xf numFmtId="164" fontId="0" fillId="0" borderId="14" xfId="0" applyNumberFormat="1" applyBorder="1" applyProtection="1"/>
    <xf numFmtId="164" fontId="0" fillId="0" borderId="16" xfId="1" applyFont="1" applyBorder="1" applyProtection="1"/>
    <xf numFmtId="0" fontId="2" fillId="0" borderId="1" xfId="0" applyFont="1" applyBorder="1" applyProtection="1"/>
    <xf numFmtId="0" fontId="2" fillId="0" borderId="2" xfId="0" applyFont="1" applyBorder="1" applyProtection="1"/>
    <xf numFmtId="165" fontId="2" fillId="0" borderId="3" xfId="2" applyNumberFormat="1" applyFont="1" applyBorder="1" applyProtection="1"/>
    <xf numFmtId="0" fontId="0" fillId="0" borderId="2" xfId="0" applyBorder="1" applyProtection="1"/>
    <xf numFmtId="0" fontId="0" fillId="0" borderId="4" xfId="0" applyBorder="1" applyProtection="1"/>
    <xf numFmtId="0" fontId="0" fillId="0" borderId="5" xfId="0" applyBorder="1" applyProtection="1"/>
    <xf numFmtId="2" fontId="0" fillId="0" borderId="5" xfId="0" applyNumberFormat="1" applyBorder="1" applyProtection="1"/>
    <xf numFmtId="0" fontId="0" fillId="0" borderId="6" xfId="0" applyBorder="1" applyProtection="1"/>
    <xf numFmtId="0" fontId="0" fillId="0" borderId="7" xfId="0" applyBorder="1" applyProtection="1"/>
    <xf numFmtId="0" fontId="0" fillId="0" borderId="8" xfId="0" applyBorder="1" applyProtection="1"/>
    <xf numFmtId="2" fontId="0" fillId="0" borderId="8" xfId="0" quotePrefix="1" applyNumberFormat="1" applyBorder="1" applyAlignment="1" applyProtection="1">
      <alignment horizontal="right"/>
    </xf>
    <xf numFmtId="0" fontId="0" fillId="0" borderId="9" xfId="0" applyBorder="1" applyProtection="1"/>
    <xf numFmtId="165" fontId="0" fillId="0" borderId="0" xfId="0" applyNumberFormat="1" applyProtection="1"/>
    <xf numFmtId="0" fontId="6" fillId="0" borderId="0" xfId="0" applyFont="1" applyProtection="1"/>
    <xf numFmtId="166" fontId="6" fillId="0" borderId="0" xfId="0" applyNumberFormat="1" applyFont="1" applyProtection="1"/>
    <xf numFmtId="164" fontId="6" fillId="0" borderId="0" xfId="0" applyNumberFormat="1" applyFont="1" applyProtection="1"/>
  </cellXfs>
  <cellStyles count="5">
    <cellStyle name="Hyperlink" xfId="4" builtinId="8"/>
    <cellStyle name="Invoer" xfId="3" builtinId="20"/>
    <cellStyle name="Komma" xfId="1" builtinId="3"/>
    <cellStyle name="Standaard" xfId="0" builtinId="0"/>
    <cellStyle name="Valuta" xfId="2" builtinId="4"/>
  </cellStyles>
  <dxfs count="0"/>
  <tableStyles count="0" defaultTableStyle="TableStyleMedium2" defaultPivotStyle="PivotStyleLight16"/>
  <colors>
    <mruColors>
      <color rgb="FFEC5B98"/>
      <color rgb="FFBD2A6F"/>
      <color rgb="FF762249"/>
      <color rgb="FF0066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BD2A6F"/>
                </a:solidFill>
              </a:rPr>
              <a:t>Investering in</a:t>
            </a:r>
            <a:r>
              <a:rPr lang="en-US" baseline="0">
                <a:solidFill>
                  <a:srgbClr val="BD2A6F"/>
                </a:solidFill>
              </a:rPr>
              <a:t> verhouding met kostenstructuur</a:t>
            </a:r>
            <a:endParaRPr lang="en-US">
              <a:solidFill>
                <a:srgbClr val="BD2A6F"/>
              </a:solidFill>
            </a:endParaRPr>
          </a:p>
        </c:rich>
      </c:tx>
      <c:layout>
        <c:manualLayout>
          <c:xMode val="edge"/>
          <c:yMode val="edge"/>
          <c:x val="0.13815054368203972"/>
          <c:y val="3.8356102831926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>
        <c:manualLayout>
          <c:layoutTarget val="inner"/>
          <c:xMode val="edge"/>
          <c:yMode val="edge"/>
          <c:x val="0.3849728158980128"/>
          <c:y val="0.23619604998416555"/>
          <c:w val="0.23046456692913386"/>
          <c:h val="0.53111221810675235"/>
        </c:manualLayout>
      </c:layout>
      <c:doughnutChart>
        <c:varyColors val="1"/>
        <c:ser>
          <c:idx val="0"/>
          <c:order val="0"/>
          <c:tx>
            <c:v>Building Costs</c:v>
          </c:tx>
          <c:dPt>
            <c:idx val="0"/>
            <c:bubble3D val="0"/>
            <c:spPr>
              <a:solidFill>
                <a:srgbClr val="762249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7D-4CEE-B695-1F2B2576235B}"/>
              </c:ext>
            </c:extLst>
          </c:dPt>
          <c:dPt>
            <c:idx val="1"/>
            <c:bubble3D val="0"/>
            <c:spPr>
              <a:solidFill>
                <a:srgbClr val="EC5B98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7D-4CEE-B695-1F2B2576235B}"/>
              </c:ext>
            </c:extLst>
          </c:dPt>
          <c:dPt>
            <c:idx val="2"/>
            <c:bubble3D val="0"/>
            <c:spPr>
              <a:solidFill>
                <a:srgbClr val="BD2A6F"/>
              </a:solidFill>
              <a:ln>
                <a:solidFill>
                  <a:srgbClr val="BD2A6F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7D-4CEE-B695-1F2B2576235B}"/>
              </c:ext>
            </c:extLst>
          </c:dPt>
          <c:dLbls>
            <c:dLbl>
              <c:idx val="0"/>
              <c:layout>
                <c:manualLayout>
                  <c:x val="0.33742339899820195"/>
                  <c:y val="-2.314170927475084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76224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7D-4CEE-B695-1F2B2576235B}"/>
                </c:ext>
              </c:extLst>
            </c:dLbl>
            <c:dLbl>
              <c:idx val="1"/>
              <c:layout>
                <c:manualLayout>
                  <c:x val="-0.31738240585095412"/>
                  <c:y val="0.297592414560324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EC5B9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7D-4CEE-B695-1F2B2576235B}"/>
                </c:ext>
              </c:extLst>
            </c:dLbl>
            <c:dLbl>
              <c:idx val="2"/>
              <c:layout>
                <c:manualLayout>
                  <c:x val="0.37057614989137605"/>
                  <c:y val="1.0411784203136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BD2A6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7D-4CEE-B695-1F2B25762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rgbClr val="BD2A6F"/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(Theorie!$A$1,Theorie!$A$22,Theorie!$A$40)</c:f>
              <c:strCache>
                <c:ptCount val="3"/>
                <c:pt idx="0">
                  <c:v>Personeelslid</c:v>
                </c:pt>
                <c:pt idx="1">
                  <c:v>Investering met LOFF maatkantoren</c:v>
                </c:pt>
                <c:pt idx="2">
                  <c:v>Exploitatie &amp; onderhoud</c:v>
                </c:pt>
              </c:strCache>
            </c:strRef>
          </c:cat>
          <c:val>
            <c:numRef>
              <c:f>(Theorie!$E$4,Theorie!$D$22,Theorie!$B$40)</c:f>
              <c:numCache>
                <c:formatCode>_ * #,##0.00_ ;_ * \-#,##0.00_ ;_ * "-"??_ ;_ @_ </c:formatCode>
                <c:ptCount val="3"/>
                <c:pt idx="0">
                  <c:v>36400</c:v>
                </c:pt>
                <c:pt idx="1">
                  <c:v>725</c:v>
                </c:pt>
                <c:pt idx="2" formatCode="_-* #,##0.00\ _€_-;\-* #,##0.00\ _€_-;_-* &quot;-&quot;??\ _€_-;_-@_-">
                  <c:v>2227.5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7D-4CEE-B695-1F2B25762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25" r="0.25" t="0.75" header="0.3" footer="0.3"/>
    <c:pageSetup paperSize="9" orientation="landscape"/>
    <c:legacyDrawingHF r:id="rId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doughnutChart>
        <c:varyColors val="1"/>
        <c:ser>
          <c:idx val="0"/>
          <c:order val="0"/>
          <c:tx>
            <c:v>Building Costs</c:v>
          </c:tx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053-4F27-B473-E156D11D647D}"/>
              </c:ext>
            </c:extLst>
          </c:dPt>
          <c:dPt>
            <c:idx val="1"/>
            <c:bubble3D val="0"/>
            <c:spPr>
              <a:solidFill>
                <a:srgbClr val="0066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053-4F27-B473-E156D11D647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053-4F27-B473-E156D11D647D}"/>
              </c:ext>
            </c:extLst>
          </c:dPt>
          <c:dLbls>
            <c:dLbl>
              <c:idx val="0"/>
              <c:layout>
                <c:manualLayout>
                  <c:x val="0.33742339899820195"/>
                  <c:y val="-2.314170927475084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3-4F27-B473-E156D11D647D}"/>
                </c:ext>
              </c:extLst>
            </c:dLbl>
            <c:dLbl>
              <c:idx val="1"/>
              <c:layout>
                <c:manualLayout>
                  <c:x val="0.38923423033659238"/>
                  <c:y val="-1.99748987490477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66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3-4F27-B473-E156D11D647D}"/>
                </c:ext>
              </c:extLst>
            </c:dLbl>
            <c:dLbl>
              <c:idx val="2"/>
              <c:layout>
                <c:manualLayout>
                  <c:x val="0.37057609818203674"/>
                  <c:y val="0.196987253765932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3-4F27-B473-E156D11D6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(Theorie!$A$1,Theorie!$A$22,Theorie!$A$40)</c:f>
              <c:strCache>
                <c:ptCount val="3"/>
                <c:pt idx="0">
                  <c:v>Personeelslid</c:v>
                </c:pt>
                <c:pt idx="1">
                  <c:v>Investering met LOFF maatkantoren</c:v>
                </c:pt>
                <c:pt idx="2">
                  <c:v>Exploitatie &amp; onderhoud</c:v>
                </c:pt>
              </c:strCache>
            </c:strRef>
          </c:cat>
          <c:val>
            <c:numRef>
              <c:f>(Theorie!$E$4,Theorie!$D$22,Theorie!$B$40)</c:f>
              <c:numCache>
                <c:formatCode>_ * #,##0.00_ ;_ * \-#,##0.00_ ;_ * "-"??_ ;_ @_ </c:formatCode>
                <c:ptCount val="3"/>
                <c:pt idx="0">
                  <c:v>36400</c:v>
                </c:pt>
                <c:pt idx="1">
                  <c:v>725</c:v>
                </c:pt>
                <c:pt idx="2" formatCode="_-* #,##0.00\ _€_-;\-* #,##0.00\ _€_-;_-* &quot;-&quot;??\ _€_-;_-@_-">
                  <c:v>2227.5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53-4F27-B473-E156D11D6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nl-B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25" r="0.25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136524</xdr:colOff>
      <xdr:row>5</xdr:row>
      <xdr:rowOff>174172</xdr:rowOff>
    </xdr:from>
    <xdr:to>
      <xdr:col>6</xdr:col>
      <xdr:colOff>658045</xdr:colOff>
      <xdr:row>8</xdr:row>
      <xdr:rowOff>117272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DD940368-719D-45A7-B28B-395A17D73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708524" y="1536247"/>
          <a:ext cx="518346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152399</xdr:colOff>
      <xdr:row>5</xdr:row>
      <xdr:rowOff>170997</xdr:rowOff>
    </xdr:from>
    <xdr:to>
      <xdr:col>10</xdr:col>
      <xdr:colOff>664990</xdr:colOff>
      <xdr:row>8</xdr:row>
      <xdr:rowOff>114097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A12518EC-DACE-46B6-9939-62B4C8267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772399" y="1533072"/>
          <a:ext cx="512591" cy="546350"/>
        </a:xfrm>
        <a:prstGeom prst="rect">
          <a:avLst/>
        </a:prstGeom>
      </xdr:spPr>
    </xdr:pic>
    <xdr:clientData/>
  </xdr:twoCellAnchor>
  <xdr:twoCellAnchor editAs="oneCell">
    <xdr:from>
      <xdr:col>2</xdr:col>
      <xdr:colOff>209052</xdr:colOff>
      <xdr:row>6</xdr:row>
      <xdr:rowOff>0</xdr:rowOff>
    </xdr:from>
    <xdr:to>
      <xdr:col>2</xdr:col>
      <xdr:colOff>654535</xdr:colOff>
      <xdr:row>8</xdr:row>
      <xdr:rowOff>124075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CFFD2988-6AA0-4A91-9D79-0A8D52E3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052" y="1543050"/>
          <a:ext cx="44865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192338</xdr:colOff>
      <xdr:row>12</xdr:row>
      <xdr:rowOff>0</xdr:rowOff>
    </xdr:from>
    <xdr:to>
      <xdr:col>6</xdr:col>
      <xdr:colOff>599255</xdr:colOff>
      <xdr:row>14</xdr:row>
      <xdr:rowOff>124075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1664170E-49B5-4385-8FC9-59129697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338" y="2647950"/>
          <a:ext cx="410092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189163</xdr:colOff>
      <xdr:row>11</xdr:row>
      <xdr:rowOff>177800</xdr:rowOff>
    </xdr:from>
    <xdr:to>
      <xdr:col>10</xdr:col>
      <xdr:colOff>599255</xdr:colOff>
      <xdr:row>14</xdr:row>
      <xdr:rowOff>124075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E1EDAB12-003B-475F-9D86-F8C755F70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1163" y="2635250"/>
          <a:ext cx="410092" cy="5431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101601</xdr:colOff>
      <xdr:row>17</xdr:row>
      <xdr:rowOff>181095</xdr:rowOff>
    </xdr:from>
    <xdr:to>
      <xdr:col>2</xdr:col>
      <xdr:colOff>707215</xdr:colOff>
      <xdr:row>20</xdr:row>
      <xdr:rowOff>121020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3FA664D9-00C8-47C9-BEF8-D133351E3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5601" y="2695695"/>
          <a:ext cx="605614" cy="54317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16</xdr:row>
      <xdr:rowOff>6352</xdr:rowOff>
    </xdr:from>
    <xdr:to>
      <xdr:col>11</xdr:col>
      <xdr:colOff>0</xdr:colOff>
      <xdr:row>28</xdr:row>
      <xdr:rowOff>95250</xdr:rowOff>
    </xdr:to>
    <xdr:graphicFrame macro="">
      <xdr:nvGraphicFramePr>
        <xdr:cNvPr id="19" name="Grafiek 18">
          <a:extLst>
            <a:ext uri="{FF2B5EF4-FFF2-40B4-BE49-F238E27FC236}">
              <a16:creationId xmlns:a16="http://schemas.microsoft.com/office/drawing/2014/main" id="{0830BE31-179C-4978-B281-500A49956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1047750</xdr:colOff>
      <xdr:row>20</xdr:row>
      <xdr:rowOff>57150</xdr:rowOff>
    </xdr:from>
    <xdr:to>
      <xdr:col>4</xdr:col>
      <xdr:colOff>1162050</xdr:colOff>
      <xdr:row>23</xdr:row>
      <xdr:rowOff>95250</xdr:rowOff>
    </xdr:to>
    <xdr:sp macro="" textlink="">
      <xdr:nvSpPr>
        <xdr:cNvPr id="2" name="Pijl: omhoog/omlaag 1">
          <a:extLst>
            <a:ext uri="{FF2B5EF4-FFF2-40B4-BE49-F238E27FC236}">
              <a16:creationId xmlns:a16="http://schemas.microsoft.com/office/drawing/2014/main" id="{9D82B520-679D-4BD8-B41C-0B2F50A694F5}"/>
            </a:ext>
          </a:extLst>
        </xdr:cNvPr>
        <xdr:cNvSpPr/>
      </xdr:nvSpPr>
      <xdr:spPr>
        <a:xfrm>
          <a:off x="5276850" y="3333750"/>
          <a:ext cx="114300" cy="581025"/>
        </a:xfrm>
        <a:prstGeom prst="upDownArrow">
          <a:avLst/>
        </a:prstGeom>
        <a:gradFill flip="none" rotWithShape="1">
          <a:gsLst>
            <a:gs pos="0">
              <a:srgbClr val="FF5050"/>
            </a:gs>
            <a:gs pos="100000">
              <a:srgbClr val="00B050"/>
            </a:gs>
          </a:gsLst>
          <a:lin ang="5400000" scaled="1"/>
          <a:tileRect/>
        </a:gradFill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0</xdr:col>
      <xdr:colOff>0</xdr:colOff>
      <xdr:row>28</xdr:row>
      <xdr:rowOff>38100</xdr:rowOff>
    </xdr:from>
    <xdr:to>
      <xdr:col>4</xdr:col>
      <xdr:colOff>1244600</xdr:colOff>
      <xdr:row>39</xdr:row>
      <xdr:rowOff>161926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95586EB2-5383-400A-914A-51EBAA14D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knack.be/nieuws/belgie/voor-zieke-werknemers-betaal-je-een-prijs/article-normal-1160263.html" TargetMode="External"/><Relationship Id="rId1" Type="http://schemas.openxmlformats.org/officeDocument/2006/relationships/hyperlink" Target="https://www.certimed.be/nl/werkgevers/over-verzuim/de-kosten-van-ziekteverzui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40"/>
  <sheetViews>
    <sheetView showGridLines="0" tabSelected="1" view="pageLayout" zoomScaleNormal="100" workbookViewId="0">
      <selection activeCell="I2" sqref="I2:K3"/>
    </sheetView>
  </sheetViews>
  <sheetFormatPr defaultRowHeight="14.5" x14ac:dyDescent="0.35"/>
  <cols>
    <col min="1" max="12" width="10.6328125" customWidth="1"/>
  </cols>
  <sheetData>
    <row r="2" spans="1:11" ht="18.5" x14ac:dyDescent="0.45">
      <c r="A2" s="5" t="s">
        <v>23</v>
      </c>
      <c r="D2" s="14" t="s">
        <v>37</v>
      </c>
      <c r="E2" s="13" t="s">
        <v>29</v>
      </c>
      <c r="F2" s="13"/>
      <c r="G2" s="13"/>
      <c r="H2" s="13"/>
      <c r="I2" s="26">
        <v>28000</v>
      </c>
      <c r="J2" s="26"/>
      <c r="K2" s="26"/>
    </row>
    <row r="3" spans="1:11" ht="18.5" x14ac:dyDescent="0.45">
      <c r="E3" s="13" t="s">
        <v>36</v>
      </c>
      <c r="F3" s="13"/>
      <c r="G3" s="13"/>
      <c r="H3" s="13"/>
      <c r="I3" s="26">
        <v>725</v>
      </c>
      <c r="J3" s="26"/>
      <c r="K3" s="26"/>
    </row>
    <row r="5" spans="1:11" x14ac:dyDescent="0.35">
      <c r="A5" s="8" t="s">
        <v>24</v>
      </c>
      <c r="B5" s="4"/>
      <c r="C5" s="4"/>
      <c r="E5" s="8" t="s">
        <v>25</v>
      </c>
      <c r="F5" s="4"/>
      <c r="G5" s="4"/>
      <c r="I5" s="8" t="s">
        <v>25</v>
      </c>
      <c r="J5" s="4"/>
      <c r="K5" s="4"/>
    </row>
    <row r="6" spans="1:11" x14ac:dyDescent="0.35">
      <c r="A6" s="6" t="s">
        <v>10</v>
      </c>
      <c r="B6" s="4"/>
      <c r="C6" s="4"/>
      <c r="E6" s="6" t="s">
        <v>26</v>
      </c>
      <c r="F6" s="4"/>
      <c r="G6" s="4"/>
      <c r="I6" s="6" t="s">
        <v>27</v>
      </c>
      <c r="J6" s="4"/>
      <c r="K6" s="4"/>
    </row>
    <row r="7" spans="1:11" x14ac:dyDescent="0.35">
      <c r="A7" s="4"/>
      <c r="B7" s="4"/>
      <c r="C7" s="4"/>
      <c r="E7" s="4"/>
      <c r="F7" s="4"/>
      <c r="G7" s="4"/>
      <c r="I7" s="4"/>
      <c r="J7" s="4"/>
      <c r="K7" s="4"/>
    </row>
    <row r="8" spans="1:11" ht="18.5" x14ac:dyDescent="0.45">
      <c r="A8" s="9">
        <f>Theorie!$E$4</f>
        <v>36400</v>
      </c>
      <c r="B8" s="9"/>
      <c r="C8" s="4"/>
      <c r="E8" s="11">
        <f>Theorie!$E$10</f>
        <v>48.257575757575765</v>
      </c>
      <c r="F8" s="11"/>
      <c r="G8" s="4"/>
      <c r="I8" s="11">
        <f>Theorie!E20</f>
        <v>63.313939393939407</v>
      </c>
      <c r="J8" s="11"/>
      <c r="K8" s="4"/>
    </row>
    <row r="9" spans="1:11" x14ac:dyDescent="0.35">
      <c r="A9" s="4"/>
      <c r="B9" s="4"/>
      <c r="C9" s="4"/>
      <c r="E9" s="4"/>
      <c r="F9" s="4"/>
      <c r="G9" s="4"/>
      <c r="I9" s="4"/>
      <c r="J9" s="4"/>
      <c r="K9" s="4"/>
    </row>
    <row r="11" spans="1:11" x14ac:dyDescent="0.35">
      <c r="E11" s="8" t="s">
        <v>28</v>
      </c>
      <c r="F11" s="4"/>
      <c r="G11" s="4"/>
      <c r="I11" s="8" t="s">
        <v>34</v>
      </c>
      <c r="J11" s="4"/>
      <c r="K11" s="4"/>
    </row>
    <row r="12" spans="1:11" x14ac:dyDescent="0.35">
      <c r="E12" s="6" t="s">
        <v>30</v>
      </c>
      <c r="F12" s="4"/>
      <c r="G12" s="4"/>
      <c r="I12" s="6" t="s">
        <v>33</v>
      </c>
      <c r="J12" s="4"/>
      <c r="K12" s="4"/>
    </row>
    <row r="13" spans="1:11" x14ac:dyDescent="0.35">
      <c r="E13" s="4"/>
      <c r="F13" s="4"/>
      <c r="G13" s="4"/>
      <c r="I13" s="4"/>
      <c r="J13" s="4"/>
      <c r="K13" s="4"/>
    </row>
    <row r="14" spans="1:11" ht="18.5" x14ac:dyDescent="0.45">
      <c r="E14" s="10">
        <f>Theorie!D23</f>
        <v>241.66666666666666</v>
      </c>
      <c r="F14" s="10"/>
      <c r="G14" s="4"/>
      <c r="I14" s="11">
        <f>Theorie!E25</f>
        <v>1.0984848484848484</v>
      </c>
      <c r="J14" s="11"/>
      <c r="K14" s="4"/>
    </row>
    <row r="15" spans="1:11" x14ac:dyDescent="0.35">
      <c r="E15" s="4"/>
      <c r="F15" s="4"/>
      <c r="G15" s="4"/>
      <c r="I15" s="6"/>
      <c r="J15" s="4"/>
      <c r="K15" s="4"/>
    </row>
    <row r="17" spans="1:3" x14ac:dyDescent="0.35">
      <c r="A17" s="8" t="s">
        <v>31</v>
      </c>
      <c r="B17" s="4"/>
      <c r="C17" s="4"/>
    </row>
    <row r="18" spans="1:3" x14ac:dyDescent="0.35">
      <c r="A18" s="6" t="s">
        <v>32</v>
      </c>
      <c r="B18" s="4"/>
      <c r="C18" s="4"/>
    </row>
    <row r="19" spans="1:3" x14ac:dyDescent="0.35">
      <c r="A19" s="4"/>
      <c r="B19" s="4"/>
      <c r="C19" s="4"/>
    </row>
    <row r="20" spans="1:3" ht="18.5" x14ac:dyDescent="0.45">
      <c r="A20" s="12">
        <f>Theorie!D27</f>
        <v>11.45087490906306</v>
      </c>
      <c r="B20" s="12"/>
      <c r="C20" s="4"/>
    </row>
    <row r="21" spans="1:3" x14ac:dyDescent="0.35">
      <c r="A21" s="4"/>
      <c r="B21" s="4"/>
      <c r="C21" s="4"/>
    </row>
    <row r="22" spans="1:3" x14ac:dyDescent="0.35">
      <c r="A22" s="7" t="s">
        <v>35</v>
      </c>
    </row>
    <row r="40" spans="8:10" x14ac:dyDescent="0.35">
      <c r="H40" s="1"/>
      <c r="I40" s="2"/>
      <c r="J40" s="3"/>
    </row>
  </sheetData>
  <sheetProtection algorithmName="SHA-512" hashValue="wP9Akx6OLQtSuymUvAMF6tEb90+eXcBPathwmohaaaQFN0umXMes2czJvEbv5MCJgEpZbKrk54TPwuo/qGj1yQ==" saltValue="OInVIoAJ1IEZ1NL/Y2JDkA==" spinCount="100000" sheet="1" objects="1" scenarios="1"/>
  <mergeCells count="10">
    <mergeCell ref="A20:B20"/>
    <mergeCell ref="E2:H2"/>
    <mergeCell ref="A8:B8"/>
    <mergeCell ref="E8:F8"/>
    <mergeCell ref="I8:J8"/>
    <mergeCell ref="E14:F14"/>
    <mergeCell ref="I14:J14"/>
    <mergeCell ref="I2:K2"/>
    <mergeCell ref="I3:K3"/>
    <mergeCell ref="E3:H3"/>
  </mergeCells>
  <pageMargins left="0.7" right="0.7" top="1.59375" bottom="0.5" header="0.3" footer="0.3"/>
  <pageSetup paperSize="9" orientation="landscape" r:id="rId1"/>
  <headerFooter>
    <oddHeader>&amp;C&amp;G</oddHeader>
    <oddFooter>&amp;C&amp;"-,Vet"&amp;K762249LOFF - Part of DBS Office Supplies | Gentseweg 636 | 8793 Waregem | info@loff.be+32 56 60 51 51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0"/>
  <sheetViews>
    <sheetView showWhiteSpace="0" topLeftCell="A6" zoomScaleNormal="100" workbookViewId="0">
      <selection activeCell="H23" sqref="H23"/>
    </sheetView>
  </sheetViews>
  <sheetFormatPr defaultRowHeight="14.5" x14ac:dyDescent="0.35"/>
  <cols>
    <col min="1" max="1" width="17.1796875" style="30" customWidth="1"/>
    <col min="2" max="2" width="15.453125" style="30" customWidth="1"/>
    <col min="3" max="3" width="11.81640625" style="30" customWidth="1"/>
    <col min="4" max="4" width="10.54296875" style="30" bestFit="1" customWidth="1"/>
    <col min="5" max="5" width="17.81640625" style="30" customWidth="1"/>
    <col min="6" max="6" width="10.1796875" style="30" bestFit="1" customWidth="1"/>
    <col min="7" max="16384" width="8.7265625" style="30"/>
  </cols>
  <sheetData>
    <row r="1" spans="1:5" x14ac:dyDescent="0.35">
      <c r="A1" s="27" t="s">
        <v>22</v>
      </c>
      <c r="B1" s="28"/>
      <c r="C1" s="28"/>
      <c r="D1" s="28"/>
      <c r="E1" s="29"/>
    </row>
    <row r="2" spans="1:5" x14ac:dyDescent="0.35">
      <c r="A2" s="31" t="s">
        <v>8</v>
      </c>
      <c r="E2" s="32">
        <f>Dashboard!I2</f>
        <v>28000</v>
      </c>
    </row>
    <row r="3" spans="1:5" ht="15" thickBot="1" x14ac:dyDescent="0.4">
      <c r="A3" s="31" t="s">
        <v>9</v>
      </c>
      <c r="E3" s="33">
        <f>E2*0.3</f>
        <v>8400</v>
      </c>
    </row>
    <row r="4" spans="1:5" ht="15.5" thickTop="1" thickBot="1" x14ac:dyDescent="0.4">
      <c r="A4" s="34" t="s">
        <v>10</v>
      </c>
      <c r="B4" s="35"/>
      <c r="C4" s="35"/>
      <c r="D4" s="35"/>
      <c r="E4" s="36">
        <f>SUM(E2:E3)</f>
        <v>36400</v>
      </c>
    </row>
    <row r="5" spans="1:5" ht="15" thickBot="1" x14ac:dyDescent="0.4"/>
    <row r="6" spans="1:5" x14ac:dyDescent="0.35">
      <c r="A6" s="27" t="s">
        <v>7</v>
      </c>
      <c r="B6" s="28"/>
      <c r="C6" s="28"/>
      <c r="D6" s="28"/>
      <c r="E6" s="29"/>
    </row>
    <row r="7" spans="1:5" x14ac:dyDescent="0.35">
      <c r="A7" s="37" t="s">
        <v>11</v>
      </c>
      <c r="B7" s="38"/>
      <c r="C7" s="39"/>
      <c r="D7" s="40" t="s">
        <v>15</v>
      </c>
      <c r="E7" s="41" t="s">
        <v>16</v>
      </c>
    </row>
    <row r="8" spans="1:5" x14ac:dyDescent="0.35">
      <c r="A8" s="42" t="s">
        <v>17</v>
      </c>
      <c r="B8" s="38"/>
      <c r="C8" s="39"/>
      <c r="D8" s="39">
        <f>E4/12</f>
        <v>3033.3333333333335</v>
      </c>
      <c r="E8" s="43"/>
    </row>
    <row r="9" spans="1:5" ht="29.5" customHeight="1" thickBot="1" x14ac:dyDescent="0.4">
      <c r="A9" s="44" t="s">
        <v>18</v>
      </c>
      <c r="B9" s="45"/>
      <c r="C9" s="45"/>
      <c r="D9" s="39">
        <f>D8*2.5</f>
        <v>7583.3333333333339</v>
      </c>
      <c r="E9" s="46"/>
    </row>
    <row r="10" spans="1:5" x14ac:dyDescent="0.35">
      <c r="A10" s="47"/>
      <c r="B10" s="48"/>
      <c r="C10" s="49"/>
      <c r="D10" s="50">
        <f>SUM(D8:D9)</f>
        <v>10616.666666666668</v>
      </c>
      <c r="E10" s="51">
        <f>D10/220</f>
        <v>48.257575757575765</v>
      </c>
    </row>
    <row r="11" spans="1:5" x14ac:dyDescent="0.35">
      <c r="A11" s="52"/>
      <c r="C11" s="39"/>
      <c r="D11" s="39"/>
      <c r="E11" s="43"/>
    </row>
    <row r="12" spans="1:5" x14ac:dyDescent="0.35">
      <c r="A12" s="37" t="s">
        <v>12</v>
      </c>
      <c r="D12" s="40" t="s">
        <v>15</v>
      </c>
      <c r="E12" s="41" t="s">
        <v>16</v>
      </c>
    </row>
    <row r="13" spans="1:5" x14ac:dyDescent="0.35">
      <c r="A13" s="42" t="s">
        <v>13</v>
      </c>
      <c r="D13" s="53">
        <f>E4*2.6%</f>
        <v>946.40000000000009</v>
      </c>
      <c r="E13" s="54">
        <f>D13/220</f>
        <v>4.3018181818181827</v>
      </c>
    </row>
    <row r="14" spans="1:5" ht="15" thickBot="1" x14ac:dyDescent="0.4">
      <c r="A14" s="42" t="s">
        <v>14</v>
      </c>
      <c r="D14" s="53">
        <f>2.5*D13</f>
        <v>2366</v>
      </c>
      <c r="E14" s="54">
        <f>E13*2.5</f>
        <v>10.754545454545458</v>
      </c>
    </row>
    <row r="15" spans="1:5" ht="15.5" thickTop="1" thickBot="1" x14ac:dyDescent="0.4">
      <c r="A15" s="34"/>
      <c r="B15" s="35"/>
      <c r="C15" s="35"/>
      <c r="D15" s="55">
        <f>SUM(D13:D14)</f>
        <v>3312.4</v>
      </c>
      <c r="E15" s="36">
        <f>SUM(E13:E14)</f>
        <v>15.05636363636364</v>
      </c>
    </row>
    <row r="16" spans="1:5" x14ac:dyDescent="0.35">
      <c r="E16" s="39"/>
    </row>
    <row r="17" spans="1:6" x14ac:dyDescent="0.35">
      <c r="E17" s="39"/>
    </row>
    <row r="18" spans="1:6" x14ac:dyDescent="0.35">
      <c r="E18" s="39"/>
    </row>
    <row r="19" spans="1:6" ht="15" thickBot="1" x14ac:dyDescent="0.4">
      <c r="E19" s="39"/>
    </row>
    <row r="20" spans="1:6" ht="15" thickBot="1" x14ac:dyDescent="0.4">
      <c r="A20" s="56" t="s">
        <v>3</v>
      </c>
      <c r="B20" s="57"/>
      <c r="C20" s="57"/>
      <c r="D20" s="57"/>
      <c r="E20" s="58">
        <f>E10+E15</f>
        <v>63.313939393939407</v>
      </c>
    </row>
    <row r="22" spans="1:6" x14ac:dyDescent="0.35">
      <c r="A22" s="40" t="s">
        <v>20</v>
      </c>
      <c r="D22" s="32">
        <f>Dashboard!I3</f>
        <v>725</v>
      </c>
      <c r="E22" s="30" t="s">
        <v>0</v>
      </c>
    </row>
    <row r="23" spans="1:6" x14ac:dyDescent="0.35">
      <c r="A23" s="38" t="s">
        <v>1</v>
      </c>
      <c r="C23" s="30" t="s">
        <v>2</v>
      </c>
      <c r="D23" s="39">
        <f>D22/3</f>
        <v>241.66666666666666</v>
      </c>
    </row>
    <row r="24" spans="1:6" ht="15" thickBot="1" x14ac:dyDescent="0.4"/>
    <row r="25" spans="1:6" ht="15" thickBot="1" x14ac:dyDescent="0.4">
      <c r="A25" s="56" t="s">
        <v>21</v>
      </c>
      <c r="B25" s="59"/>
      <c r="C25" s="59"/>
      <c r="D25" s="59"/>
      <c r="E25" s="58">
        <f>D23/220</f>
        <v>1.0984848484848484</v>
      </c>
    </row>
    <row r="26" spans="1:6" ht="15" thickBot="1" x14ac:dyDescent="0.4"/>
    <row r="27" spans="1:6" x14ac:dyDescent="0.35">
      <c r="A27" s="60" t="s">
        <v>5</v>
      </c>
      <c r="B27" s="61"/>
      <c r="C27" s="61"/>
      <c r="D27" s="62">
        <f>D22/E20</f>
        <v>11.45087490906306</v>
      </c>
      <c r="E27" s="63" t="s">
        <v>4</v>
      </c>
    </row>
    <row r="28" spans="1:6" ht="15" thickBot="1" x14ac:dyDescent="0.4">
      <c r="A28" s="64" t="s">
        <v>6</v>
      </c>
      <c r="B28" s="65"/>
      <c r="C28" s="65"/>
      <c r="D28" s="66">
        <v>21</v>
      </c>
      <c r="E28" s="67" t="s">
        <v>4</v>
      </c>
      <c r="F28" s="68"/>
    </row>
    <row r="40" spans="1:3" x14ac:dyDescent="0.35">
      <c r="A40" s="69" t="s">
        <v>19</v>
      </c>
      <c r="B40" s="70">
        <f>6%*C40</f>
        <v>2227.5</v>
      </c>
      <c r="C40" s="71">
        <f>SUM(D22,E4)</f>
        <v>37125</v>
      </c>
    </row>
  </sheetData>
  <sheetProtection algorithmName="SHA-512" hashValue="/ptFr1qgS8I7HLs539z+3eOSHULl47LkWLUcjNShBBYENWn4YpEovolYDwEPOXGnGpa7TpYDT65S8hE89Bxdaw==" saltValue="y0wRFXukUahyMw6EMmpHNQ==" spinCount="100000" sheet="1" objects="1" scenarios="1"/>
  <mergeCells count="3">
    <mergeCell ref="A1:E1"/>
    <mergeCell ref="A6:E6"/>
    <mergeCell ref="A9:C9"/>
  </mergeCells>
  <conditionalFormatting sqref="E20 E25">
    <cfRule type="colorScale" priority="1">
      <colorScale>
        <cfvo type="percent" val="0"/>
        <cfvo type="percent" val="50"/>
        <cfvo type="percent" val="100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12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67B49-1153-4E58-B0FF-ECE3FFC4FC3E}">
  <dimension ref="A2:A146"/>
  <sheetViews>
    <sheetView workbookViewId="0">
      <selection sqref="A1:XFD1048576"/>
    </sheetView>
  </sheetViews>
  <sheetFormatPr defaultRowHeight="14.5" x14ac:dyDescent="0.35"/>
  <cols>
    <col min="1" max="16384" width="8.7265625" style="16"/>
  </cols>
  <sheetData>
    <row r="2" spans="1:1" x14ac:dyDescent="0.35">
      <c r="A2" s="15" t="s">
        <v>38</v>
      </c>
    </row>
    <row r="3" spans="1:1" x14ac:dyDescent="0.35">
      <c r="A3" s="17"/>
    </row>
    <row r="4" spans="1:1" x14ac:dyDescent="0.35">
      <c r="A4" s="15" t="s">
        <v>39</v>
      </c>
    </row>
    <row r="6" spans="1:1" ht="18.5" x14ac:dyDescent="0.35">
      <c r="A6" s="18" t="s">
        <v>40</v>
      </c>
    </row>
    <row r="7" spans="1:1" ht="18.5" x14ac:dyDescent="0.35">
      <c r="A7" s="18" t="s">
        <v>41</v>
      </c>
    </row>
    <row r="8" spans="1:1" ht="18.5" x14ac:dyDescent="0.35">
      <c r="A8" s="18"/>
    </row>
    <row r="9" spans="1:1" x14ac:dyDescent="0.35">
      <c r="A9" s="19" t="s">
        <v>42</v>
      </c>
    </row>
    <row r="10" spans="1:1" x14ac:dyDescent="0.35">
      <c r="A10" s="20"/>
    </row>
    <row r="11" spans="1:1" x14ac:dyDescent="0.35">
      <c r="A11" s="20" t="s">
        <v>43</v>
      </c>
    </row>
    <row r="12" spans="1:1" x14ac:dyDescent="0.35">
      <c r="A12" s="17"/>
    </row>
    <row r="13" spans="1:1" x14ac:dyDescent="0.35">
      <c r="A13" s="21" t="s">
        <v>44</v>
      </c>
    </row>
    <row r="14" spans="1:1" x14ac:dyDescent="0.35">
      <c r="A14" s="21" t="s">
        <v>45</v>
      </c>
    </row>
    <row r="15" spans="1:1" x14ac:dyDescent="0.35">
      <c r="A15" s="20"/>
    </row>
    <row r="16" spans="1:1" x14ac:dyDescent="0.35">
      <c r="A16" s="20" t="s">
        <v>46</v>
      </c>
    </row>
    <row r="17" spans="1:1" x14ac:dyDescent="0.35">
      <c r="A17" s="20" t="s">
        <v>47</v>
      </c>
    </row>
    <row r="18" spans="1:1" x14ac:dyDescent="0.35">
      <c r="A18" s="20" t="s">
        <v>48</v>
      </c>
    </row>
    <row r="19" spans="1:1" x14ac:dyDescent="0.35">
      <c r="A19" s="20" t="s">
        <v>49</v>
      </c>
    </row>
    <row r="20" spans="1:1" x14ac:dyDescent="0.35">
      <c r="A20" s="20" t="s">
        <v>50</v>
      </c>
    </row>
    <row r="21" spans="1:1" x14ac:dyDescent="0.35">
      <c r="A21" s="17"/>
    </row>
    <row r="22" spans="1:1" x14ac:dyDescent="0.35">
      <c r="A22" s="21" t="s">
        <v>51</v>
      </c>
    </row>
    <row r="23" spans="1:1" x14ac:dyDescent="0.35">
      <c r="A23" s="21" t="s">
        <v>52</v>
      </c>
    </row>
    <row r="24" spans="1:1" x14ac:dyDescent="0.35">
      <c r="A24" s="21" t="s">
        <v>53</v>
      </c>
    </row>
    <row r="25" spans="1:1" x14ac:dyDescent="0.35">
      <c r="A25" s="21" t="s">
        <v>54</v>
      </c>
    </row>
    <row r="26" spans="1:1" x14ac:dyDescent="0.35">
      <c r="A26" s="21" t="s">
        <v>55</v>
      </c>
    </row>
    <row r="27" spans="1:1" x14ac:dyDescent="0.35">
      <c r="A27" s="21" t="s">
        <v>56</v>
      </c>
    </row>
    <row r="28" spans="1:1" x14ac:dyDescent="0.35">
      <c r="A28" s="21" t="s">
        <v>57</v>
      </c>
    </row>
    <row r="29" spans="1:1" x14ac:dyDescent="0.35">
      <c r="A29" s="21" t="s">
        <v>58</v>
      </c>
    </row>
    <row r="30" spans="1:1" x14ac:dyDescent="0.35">
      <c r="A30" s="21" t="s">
        <v>59</v>
      </c>
    </row>
    <row r="31" spans="1:1" x14ac:dyDescent="0.35">
      <c r="A31" s="21" t="s">
        <v>60</v>
      </c>
    </row>
    <row r="32" spans="1:1" x14ac:dyDescent="0.35">
      <c r="A32" s="21" t="s">
        <v>61</v>
      </c>
    </row>
    <row r="33" spans="1:1" x14ac:dyDescent="0.35">
      <c r="A33" s="21"/>
    </row>
    <row r="34" spans="1:1" x14ac:dyDescent="0.35">
      <c r="A34" s="20" t="s">
        <v>62</v>
      </c>
    </row>
    <row r="35" spans="1:1" x14ac:dyDescent="0.35">
      <c r="A35" s="17" t="s">
        <v>63</v>
      </c>
    </row>
    <row r="36" spans="1:1" x14ac:dyDescent="0.35">
      <c r="A36" s="21" t="s">
        <v>64</v>
      </c>
    </row>
    <row r="37" spans="1:1" x14ac:dyDescent="0.35">
      <c r="A37" s="21" t="s">
        <v>65</v>
      </c>
    </row>
    <row r="38" spans="1:1" x14ac:dyDescent="0.35">
      <c r="A38" s="21" t="s">
        <v>66</v>
      </c>
    </row>
    <row r="39" spans="1:1" x14ac:dyDescent="0.35">
      <c r="A39" s="21" t="s">
        <v>67</v>
      </c>
    </row>
    <row r="40" spans="1:1" x14ac:dyDescent="0.35">
      <c r="A40" s="21" t="s">
        <v>68</v>
      </c>
    </row>
    <row r="41" spans="1:1" x14ac:dyDescent="0.35">
      <c r="A41" s="19"/>
    </row>
    <row r="42" spans="1:1" x14ac:dyDescent="0.35">
      <c r="A42" s="22" t="s">
        <v>69</v>
      </c>
    </row>
    <row r="43" spans="1:1" x14ac:dyDescent="0.35">
      <c r="A43" s="21" t="s">
        <v>70</v>
      </c>
    </row>
    <row r="44" spans="1:1" x14ac:dyDescent="0.35">
      <c r="A44" s="21" t="s">
        <v>71</v>
      </c>
    </row>
    <row r="45" spans="1:1" x14ac:dyDescent="0.35">
      <c r="A45" s="21" t="s">
        <v>72</v>
      </c>
    </row>
    <row r="46" spans="1:1" x14ac:dyDescent="0.35">
      <c r="A46" s="21" t="s">
        <v>73</v>
      </c>
    </row>
    <row r="47" spans="1:1" x14ac:dyDescent="0.35">
      <c r="A47" s="21" t="s">
        <v>74</v>
      </c>
    </row>
    <row r="48" spans="1:1" x14ac:dyDescent="0.35">
      <c r="A48" s="21" t="s">
        <v>75</v>
      </c>
    </row>
    <row r="49" spans="1:1" x14ac:dyDescent="0.35">
      <c r="A49" s="21" t="s">
        <v>76</v>
      </c>
    </row>
    <row r="50" spans="1:1" x14ac:dyDescent="0.35">
      <c r="A50" s="21" t="s">
        <v>77</v>
      </c>
    </row>
    <row r="51" spans="1:1" x14ac:dyDescent="0.35">
      <c r="A51" s="21" t="s">
        <v>78</v>
      </c>
    </row>
    <row r="52" spans="1:1" x14ac:dyDescent="0.35">
      <c r="A52" s="21" t="s">
        <v>79</v>
      </c>
    </row>
    <row r="53" spans="1:1" x14ac:dyDescent="0.35">
      <c r="A53" s="21" t="s">
        <v>80</v>
      </c>
    </row>
    <row r="54" spans="1:1" x14ac:dyDescent="0.35">
      <c r="A54" s="23" t="s">
        <v>81</v>
      </c>
    </row>
    <row r="55" spans="1:1" x14ac:dyDescent="0.35">
      <c r="A55" s="17"/>
    </row>
    <row r="56" spans="1:1" x14ac:dyDescent="0.35">
      <c r="A56" s="21" t="s">
        <v>82</v>
      </c>
    </row>
    <row r="57" spans="1:1" x14ac:dyDescent="0.35">
      <c r="A57" s="21" t="s">
        <v>83</v>
      </c>
    </row>
    <row r="58" spans="1:1" x14ac:dyDescent="0.35">
      <c r="A58" s="21" t="s">
        <v>84</v>
      </c>
    </row>
    <row r="59" spans="1:1" x14ac:dyDescent="0.35">
      <c r="A59" s="21" t="s">
        <v>85</v>
      </c>
    </row>
    <row r="60" spans="1:1" x14ac:dyDescent="0.35">
      <c r="A60" s="21" t="s">
        <v>86</v>
      </c>
    </row>
    <row r="61" spans="1:1" x14ac:dyDescent="0.35">
      <c r="A61" s="21" t="s">
        <v>87</v>
      </c>
    </row>
    <row r="62" spans="1:1" x14ac:dyDescent="0.35">
      <c r="A62" s="21" t="s">
        <v>88</v>
      </c>
    </row>
    <row r="63" spans="1:1" x14ac:dyDescent="0.35">
      <c r="A63" s="21" t="s">
        <v>89</v>
      </c>
    </row>
    <row r="64" spans="1:1" x14ac:dyDescent="0.35">
      <c r="A64" s="20"/>
    </row>
    <row r="65" spans="1:1" x14ac:dyDescent="0.35">
      <c r="A65" s="20" t="s">
        <v>90</v>
      </c>
    </row>
    <row r="66" spans="1:1" x14ac:dyDescent="0.35">
      <c r="A66" s="20" t="s">
        <v>91</v>
      </c>
    </row>
    <row r="67" spans="1:1" x14ac:dyDescent="0.35">
      <c r="A67" s="20"/>
    </row>
    <row r="68" spans="1:1" x14ac:dyDescent="0.35">
      <c r="A68" s="21" t="s">
        <v>92</v>
      </c>
    </row>
    <row r="69" spans="1:1" x14ac:dyDescent="0.35">
      <c r="A69" s="21" t="s">
        <v>93</v>
      </c>
    </row>
    <row r="70" spans="1:1" x14ac:dyDescent="0.35">
      <c r="A70" s="21" t="s">
        <v>94</v>
      </c>
    </row>
    <row r="71" spans="1:1" x14ac:dyDescent="0.35">
      <c r="A71" s="21" t="s">
        <v>95</v>
      </c>
    </row>
    <row r="72" spans="1:1" x14ac:dyDescent="0.35">
      <c r="A72" s="21" t="s">
        <v>96</v>
      </c>
    </row>
    <row r="73" spans="1:1" x14ac:dyDescent="0.35">
      <c r="A73" s="21" t="s">
        <v>97</v>
      </c>
    </row>
    <row r="74" spans="1:1" x14ac:dyDescent="0.35">
      <c r="A74" s="21" t="s">
        <v>98</v>
      </c>
    </row>
    <row r="75" spans="1:1" x14ac:dyDescent="0.35">
      <c r="A75" s="21" t="s">
        <v>99</v>
      </c>
    </row>
    <row r="76" spans="1:1" x14ac:dyDescent="0.35">
      <c r="A76" s="21"/>
    </row>
    <row r="77" spans="1:1" x14ac:dyDescent="0.35">
      <c r="A77" s="20" t="s">
        <v>100</v>
      </c>
    </row>
    <row r="78" spans="1:1" x14ac:dyDescent="0.35">
      <c r="A78" s="17"/>
    </row>
    <row r="79" spans="1:1" x14ac:dyDescent="0.35">
      <c r="A79" s="21" t="s">
        <v>101</v>
      </c>
    </row>
    <row r="80" spans="1:1" x14ac:dyDescent="0.35">
      <c r="A80" s="21" t="s">
        <v>102</v>
      </c>
    </row>
    <row r="81" spans="1:1" x14ac:dyDescent="0.35">
      <c r="A81" s="21" t="s">
        <v>103</v>
      </c>
    </row>
    <row r="82" spans="1:1" x14ac:dyDescent="0.35">
      <c r="A82" s="21" t="s">
        <v>104</v>
      </c>
    </row>
    <row r="83" spans="1:1" x14ac:dyDescent="0.35">
      <c r="A83" s="20"/>
    </row>
    <row r="84" spans="1:1" x14ac:dyDescent="0.35">
      <c r="A84" s="20" t="s">
        <v>105</v>
      </c>
    </row>
    <row r="85" spans="1:1" x14ac:dyDescent="0.35">
      <c r="A85" s="17"/>
    </row>
    <row r="86" spans="1:1" x14ac:dyDescent="0.35">
      <c r="A86" s="21" t="s">
        <v>106</v>
      </c>
    </row>
    <row r="87" spans="1:1" x14ac:dyDescent="0.35">
      <c r="A87" s="21" t="s">
        <v>107</v>
      </c>
    </row>
    <row r="88" spans="1:1" x14ac:dyDescent="0.35">
      <c r="A88" s="21" t="s">
        <v>108</v>
      </c>
    </row>
    <row r="89" spans="1:1" x14ac:dyDescent="0.35">
      <c r="A89" s="21" t="s">
        <v>109</v>
      </c>
    </row>
    <row r="90" spans="1:1" x14ac:dyDescent="0.35">
      <c r="A90" s="21" t="s">
        <v>110</v>
      </c>
    </row>
    <row r="91" spans="1:1" x14ac:dyDescent="0.35">
      <c r="A91" s="21" t="s">
        <v>111</v>
      </c>
    </row>
    <row r="92" spans="1:1" x14ac:dyDescent="0.35">
      <c r="A92" s="21" t="s">
        <v>112</v>
      </c>
    </row>
    <row r="93" spans="1:1" x14ac:dyDescent="0.35">
      <c r="A93" s="21" t="s">
        <v>113</v>
      </c>
    </row>
    <row r="94" spans="1:1" x14ac:dyDescent="0.35">
      <c r="A94" s="21" t="s">
        <v>114</v>
      </c>
    </row>
    <row r="95" spans="1:1" x14ac:dyDescent="0.35">
      <c r="A95" s="21" t="s">
        <v>115</v>
      </c>
    </row>
    <row r="96" spans="1:1" x14ac:dyDescent="0.35">
      <c r="A96" s="21" t="s">
        <v>116</v>
      </c>
    </row>
    <row r="97" spans="1:1" x14ac:dyDescent="0.35">
      <c r="A97" s="21" t="s">
        <v>117</v>
      </c>
    </row>
    <row r="98" spans="1:1" x14ac:dyDescent="0.35">
      <c r="A98" s="21" t="s">
        <v>118</v>
      </c>
    </row>
    <row r="99" spans="1:1" x14ac:dyDescent="0.35">
      <c r="A99" s="21" t="s">
        <v>119</v>
      </c>
    </row>
    <row r="100" spans="1:1" x14ac:dyDescent="0.35">
      <c r="A100" s="21"/>
    </row>
    <row r="101" spans="1:1" x14ac:dyDescent="0.35">
      <c r="A101" s="20" t="s">
        <v>120</v>
      </c>
    </row>
    <row r="102" spans="1:1" x14ac:dyDescent="0.35">
      <c r="A102" s="20" t="s">
        <v>121</v>
      </c>
    </row>
    <row r="103" spans="1:1" x14ac:dyDescent="0.35">
      <c r="A103" s="17"/>
    </row>
    <row r="104" spans="1:1" x14ac:dyDescent="0.35">
      <c r="A104" s="21" t="s">
        <v>122</v>
      </c>
    </row>
    <row r="105" spans="1:1" x14ac:dyDescent="0.35">
      <c r="A105" s="21" t="s">
        <v>123</v>
      </c>
    </row>
    <row r="106" spans="1:1" x14ac:dyDescent="0.35">
      <c r="A106" s="21" t="s">
        <v>124</v>
      </c>
    </row>
    <row r="107" spans="1:1" x14ac:dyDescent="0.35">
      <c r="A107" s="21" t="s">
        <v>125</v>
      </c>
    </row>
    <row r="108" spans="1:1" x14ac:dyDescent="0.35">
      <c r="A108" s="21" t="s">
        <v>126</v>
      </c>
    </row>
    <row r="109" spans="1:1" ht="15.5" x14ac:dyDescent="0.35">
      <c r="A109" s="24" t="s">
        <v>127</v>
      </c>
    </row>
    <row r="110" spans="1:1" ht="15.5" x14ac:dyDescent="0.35">
      <c r="A110" s="24" t="s">
        <v>128</v>
      </c>
    </row>
    <row r="111" spans="1:1" ht="15.5" x14ac:dyDescent="0.35">
      <c r="A111" s="24" t="s">
        <v>129</v>
      </c>
    </row>
    <row r="112" spans="1:1" ht="15.5" x14ac:dyDescent="0.35">
      <c r="A112" s="24" t="s">
        <v>130</v>
      </c>
    </row>
    <row r="113" spans="1:1" ht="15.5" x14ac:dyDescent="0.35">
      <c r="A113" s="24" t="s">
        <v>131</v>
      </c>
    </row>
    <row r="114" spans="1:1" ht="15.5" x14ac:dyDescent="0.35">
      <c r="A114" s="24" t="s">
        <v>132</v>
      </c>
    </row>
    <row r="115" spans="1:1" ht="15.5" x14ac:dyDescent="0.35">
      <c r="A115" s="24" t="s">
        <v>133</v>
      </c>
    </row>
    <row r="116" spans="1:1" x14ac:dyDescent="0.35">
      <c r="A116" s="20"/>
    </row>
    <row r="117" spans="1:1" x14ac:dyDescent="0.35">
      <c r="A117" s="20" t="s">
        <v>134</v>
      </c>
    </row>
    <row r="118" spans="1:1" x14ac:dyDescent="0.35">
      <c r="A118" s="20" t="s">
        <v>135</v>
      </c>
    </row>
    <row r="119" spans="1:1" ht="15.5" x14ac:dyDescent="0.35">
      <c r="A119" s="25"/>
    </row>
    <row r="120" spans="1:1" ht="15.5" x14ac:dyDescent="0.35">
      <c r="A120" s="24" t="s">
        <v>136</v>
      </c>
    </row>
    <row r="121" spans="1:1" ht="15.5" x14ac:dyDescent="0.35">
      <c r="A121" s="24" t="s">
        <v>137</v>
      </c>
    </row>
    <row r="122" spans="1:1" ht="15.5" x14ac:dyDescent="0.35">
      <c r="A122" s="24" t="s">
        <v>138</v>
      </c>
    </row>
    <row r="123" spans="1:1" ht="15.5" x14ac:dyDescent="0.35">
      <c r="A123" s="24" t="s">
        <v>139</v>
      </c>
    </row>
    <row r="124" spans="1:1" ht="15.5" x14ac:dyDescent="0.35">
      <c r="A124" s="24" t="s">
        <v>140</v>
      </c>
    </row>
    <row r="125" spans="1:1" x14ac:dyDescent="0.35">
      <c r="A125" s="20"/>
    </row>
    <row r="126" spans="1:1" x14ac:dyDescent="0.35">
      <c r="A126" s="20" t="s">
        <v>141</v>
      </c>
    </row>
    <row r="127" spans="1:1" x14ac:dyDescent="0.35">
      <c r="A127" s="20" t="s">
        <v>142</v>
      </c>
    </row>
    <row r="128" spans="1:1" ht="15.5" x14ac:dyDescent="0.35">
      <c r="A128" s="25"/>
    </row>
    <row r="129" spans="1:1" ht="15.5" x14ac:dyDescent="0.35">
      <c r="A129" s="24" t="s">
        <v>143</v>
      </c>
    </row>
    <row r="130" spans="1:1" ht="15.5" x14ac:dyDescent="0.35">
      <c r="A130" s="24" t="s">
        <v>144</v>
      </c>
    </row>
    <row r="131" spans="1:1" ht="15.5" x14ac:dyDescent="0.35">
      <c r="A131" s="24" t="s">
        <v>145</v>
      </c>
    </row>
    <row r="132" spans="1:1" ht="15.5" x14ac:dyDescent="0.35">
      <c r="A132" s="24" t="s">
        <v>146</v>
      </c>
    </row>
    <row r="133" spans="1:1" ht="15.5" x14ac:dyDescent="0.35">
      <c r="A133" s="24" t="s">
        <v>147</v>
      </c>
    </row>
    <row r="134" spans="1:1" ht="15.5" x14ac:dyDescent="0.35">
      <c r="A134" s="24" t="s">
        <v>148</v>
      </c>
    </row>
    <row r="135" spans="1:1" ht="15.5" x14ac:dyDescent="0.35">
      <c r="A135" s="24" t="s">
        <v>149</v>
      </c>
    </row>
    <row r="136" spans="1:1" ht="15.5" x14ac:dyDescent="0.35">
      <c r="A136" s="24" t="s">
        <v>150</v>
      </c>
    </row>
    <row r="137" spans="1:1" ht="15.5" x14ac:dyDescent="0.35">
      <c r="A137" s="24" t="s">
        <v>151</v>
      </c>
    </row>
    <row r="138" spans="1:1" ht="15.5" x14ac:dyDescent="0.35">
      <c r="A138" s="24" t="s">
        <v>152</v>
      </c>
    </row>
    <row r="139" spans="1:1" ht="15.5" x14ac:dyDescent="0.35">
      <c r="A139" s="25"/>
    </row>
    <row r="140" spans="1:1" x14ac:dyDescent="0.35">
      <c r="A140" s="20" t="s">
        <v>153</v>
      </c>
    </row>
    <row r="141" spans="1:1" x14ac:dyDescent="0.35">
      <c r="A141" s="20" t="s">
        <v>154</v>
      </c>
    </row>
    <row r="142" spans="1:1" x14ac:dyDescent="0.35">
      <c r="A142" s="20"/>
    </row>
    <row r="143" spans="1:1" ht="15.5" x14ac:dyDescent="0.35">
      <c r="A143" s="24" t="s">
        <v>155</v>
      </c>
    </row>
    <row r="144" spans="1:1" ht="15.5" x14ac:dyDescent="0.35">
      <c r="A144" s="24" t="s">
        <v>156</v>
      </c>
    </row>
    <row r="145" spans="1:1" ht="15.5" x14ac:dyDescent="0.35">
      <c r="A145" s="24" t="s">
        <v>157</v>
      </c>
    </row>
    <row r="146" spans="1:1" ht="15.5" x14ac:dyDescent="0.35">
      <c r="A146" s="24" t="s">
        <v>158</v>
      </c>
    </row>
  </sheetData>
  <sheetProtection algorithmName="SHA-512" hashValue="7htvVQLsG036dluRPrAK6sfT6siCZBWf8tNhTMU8DR5SQexHRPJ+Ob70fu+HYMrPDEdRSmqtkKe9Y3RXfAgCXQ==" saltValue="8KtVuBiwVECJAc8+C9QG0A==" spinCount="100000" sheet="1" objects="1" scenarios="1"/>
  <hyperlinks>
    <hyperlink ref="A2" r:id="rId1" xr:uid="{C7ACA32E-F70F-4F4A-9497-21EED8E3FA5E}"/>
    <hyperlink ref="A4" r:id="rId2" xr:uid="{492AB517-855B-4FB5-B7F2-5B0CA44AB459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Dashboard</vt:lpstr>
      <vt:lpstr>Theorie</vt:lpstr>
      <vt:lpstr>Bronnen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Lies Vansteenkiste</dc:creator>
  <cp:lastModifiedBy>Joas Vanderbauwhede</cp:lastModifiedBy>
  <cp:lastPrinted>2019-05-09T13:44:30Z</cp:lastPrinted>
  <dcterms:created xsi:type="dcterms:W3CDTF">2018-10-09T14:17:55Z</dcterms:created>
  <dcterms:modified xsi:type="dcterms:W3CDTF">2019-05-09T13:44:40Z</dcterms:modified>
</cp:coreProperties>
</file>